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60" windowWidth="11520" windowHeight="5535" activeTab="1"/>
  </bookViews>
  <sheets>
    <sheet name="Version 1" sheetId="4" r:id="rId1"/>
    <sheet name="Version 2" sheetId="5" r:id="rId2"/>
  </sheets>
  <definedNames>
    <definedName name="solver_adj" localSheetId="0" hidden="1">'Version 1'!$B$3,'Version 1'!$E$6:$E$8,'Version 1'!$B$15:$H$15</definedName>
    <definedName name="solver_adj" localSheetId="1" hidden="1">'Version 2'!$E$6:$E$8,'Version 2'!$B$15:$H$15,'Version 2'!$B$3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hs1" localSheetId="0" hidden="1">'Version 1'!$E$6:$E$8</definedName>
    <definedName name="solver_lhs1" localSheetId="1" hidden="1">'Version 2'!$E$6:$E$8</definedName>
    <definedName name="solver_lhs2" localSheetId="0" hidden="1">'Version 1'!$B$14:$H$14</definedName>
    <definedName name="solver_lhs2" localSheetId="1" hidden="1">'Version 2'!$B$14:$H$14</definedName>
    <definedName name="solver_lhs3" localSheetId="0" hidden="1">'Version 1'!#REF!</definedName>
    <definedName name="solver_lhs3" localSheetId="1" hidden="1">'Version 2'!#REF!</definedName>
    <definedName name="solver_lhs4" localSheetId="0" hidden="1">'Version 1'!#REF!</definedName>
    <definedName name="solver_lhs4" localSheetId="1" hidden="1">'Version 2'!#REF!</definedName>
    <definedName name="solver_lhs5" localSheetId="0" hidden="1">'Version 1'!#REF!</definedName>
    <definedName name="solver_lhs5" localSheetId="1" hidden="1">'Version 2'!#REF!</definedName>
    <definedName name="solver_lhs6" localSheetId="0" hidden="1">'Version 1'!#REF!</definedName>
    <definedName name="solver_lhs6" localSheetId="1" hidden="1">'Version 2'!#REF!</definedName>
    <definedName name="solver_lhs7" localSheetId="0" hidden="1">'Version 1'!#REF!</definedName>
    <definedName name="solver_lhs7" localSheetId="1" hidden="1">'Version 2'!#REF!</definedName>
    <definedName name="solver_lhs8" localSheetId="0" hidden="1">'Version 1'!#REF!</definedName>
    <definedName name="solver_lhs8" localSheetId="1" hidden="1">'Version 2'!#REF!</definedName>
    <definedName name="solver_lin" localSheetId="0" hidden="1">1</definedName>
    <definedName name="solver_lin" localSheetId="1" hidden="1">1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2</definedName>
    <definedName name="solver_num" localSheetId="1" hidden="1">2</definedName>
    <definedName name="solver_nwt" localSheetId="0" hidden="1">1</definedName>
    <definedName name="solver_nwt" localSheetId="1" hidden="1">1</definedName>
    <definedName name="solver_opt" localSheetId="0" hidden="1">'Version 1'!$B$3</definedName>
    <definedName name="solver_opt" localSheetId="1" hidden="1">'Version 2'!$B$3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4</definedName>
    <definedName name="solver_rel1" localSheetId="1" hidden="1">4</definedName>
    <definedName name="solver_rel2" localSheetId="0" hidden="1">2</definedName>
    <definedName name="solver_rel2" localSheetId="1" hidden="1">2</definedName>
    <definedName name="solver_rel3" localSheetId="0" hidden="1">3</definedName>
    <definedName name="solver_rel3" localSheetId="1" hidden="1">3</definedName>
    <definedName name="solver_rel4" localSheetId="0" hidden="1">3</definedName>
    <definedName name="solver_rel4" localSheetId="1" hidden="1">3</definedName>
    <definedName name="solver_rel5" localSheetId="0" hidden="1">1</definedName>
    <definedName name="solver_rel5" localSheetId="1" hidden="1">1</definedName>
    <definedName name="solver_rel6" localSheetId="0" hidden="1">5</definedName>
    <definedName name="solver_rel6" localSheetId="1" hidden="1">5</definedName>
    <definedName name="solver_rel7" localSheetId="0" hidden="1">1</definedName>
    <definedName name="solver_rel7" localSheetId="1" hidden="1">1</definedName>
    <definedName name="solver_rel8" localSheetId="0" hidden="1">1</definedName>
    <definedName name="solver_rel8" localSheetId="1" hidden="1">1</definedName>
    <definedName name="solver_rhs1" localSheetId="0" hidden="1">entier</definedName>
    <definedName name="solver_rhs1" localSheetId="1" hidden="1">entier</definedName>
    <definedName name="solver_rhs2" localSheetId="0" hidden="1">'Version 1'!$B$13:$H$13</definedName>
    <definedName name="solver_rhs2" localSheetId="1" hidden="1">'Version 2'!$B$13:$H$13</definedName>
    <definedName name="solver_rhs3" localSheetId="0" hidden="1">'Version 1'!#REF!</definedName>
    <definedName name="solver_rhs3" localSheetId="1" hidden="1">'Version 2'!#REF!</definedName>
    <definedName name="solver_rhs4" localSheetId="0" hidden="1">'Version 1'!#REF!</definedName>
    <definedName name="solver_rhs4" localSheetId="1" hidden="1">'Version 2'!#REF!</definedName>
    <definedName name="solver_rhs5" localSheetId="0" hidden="1">'Version 1'!#REF!</definedName>
    <definedName name="solver_rhs5" localSheetId="1" hidden="1">'Version 2'!#REF!</definedName>
    <definedName name="solver_rhs6" localSheetId="0" hidden="1">binaire</definedName>
    <definedName name="solver_rhs6" localSheetId="1" hidden="1">binaire</definedName>
    <definedName name="solver_rhs7" localSheetId="0" hidden="1">1</definedName>
    <definedName name="solver_rhs7" localSheetId="1" hidden="1">1</definedName>
    <definedName name="solver_rhs8" localSheetId="0" hidden="1">'Version 1'!#REF!</definedName>
    <definedName name="solver_rhs8" localSheetId="1" hidden="1">'Version 2'!#REF!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100</definedName>
    <definedName name="solver_tim" localSheetId="1" hidden="1">100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44525"/>
</workbook>
</file>

<file path=xl/calcChain.xml><?xml version="1.0" encoding="utf-8"?>
<calcChain xmlns="http://schemas.openxmlformats.org/spreadsheetml/2006/main">
  <c r="B18" i="5" l="1"/>
  <c r="H18" i="5"/>
  <c r="H14" i="5"/>
  <c r="B17" i="5"/>
  <c r="G17" i="5"/>
  <c r="B16" i="5"/>
  <c r="C16" i="5" s="1"/>
  <c r="G16" i="5"/>
  <c r="B17" i="4"/>
  <c r="G17" i="4"/>
  <c r="B18" i="4"/>
  <c r="E18" i="4"/>
  <c r="B16" i="4"/>
  <c r="C16" i="4"/>
  <c r="D16" i="5"/>
  <c r="F16" i="5"/>
  <c r="C18" i="5"/>
  <c r="E17" i="5"/>
  <c r="E18" i="5"/>
  <c r="B14" i="5"/>
  <c r="C17" i="5"/>
  <c r="G18" i="5"/>
  <c r="G14" i="5"/>
  <c r="D17" i="5"/>
  <c r="F17" i="5"/>
  <c r="D18" i="5"/>
  <c r="F18" i="5"/>
  <c r="E16" i="5"/>
  <c r="G16" i="4"/>
  <c r="D17" i="4"/>
  <c r="E16" i="4"/>
  <c r="F17" i="4"/>
  <c r="D16" i="4"/>
  <c r="F16" i="4"/>
  <c r="E17" i="4"/>
  <c r="E14" i="4"/>
  <c r="C17" i="4"/>
  <c r="D18" i="4"/>
  <c r="G18" i="4"/>
  <c r="F18" i="4"/>
  <c r="C18" i="4"/>
  <c r="H18" i="4"/>
  <c r="H14" i="4"/>
  <c r="B14" i="4"/>
  <c r="F14" i="5"/>
  <c r="E14" i="5"/>
  <c r="D14" i="5"/>
  <c r="C14" i="4"/>
  <c r="G14" i="4"/>
  <c r="F14" i="4"/>
  <c r="D14" i="4"/>
  <c r="C14" i="5" l="1"/>
</calcChain>
</file>

<file path=xl/sharedStrings.xml><?xml version="1.0" encoding="utf-8"?>
<sst xmlns="http://schemas.openxmlformats.org/spreadsheetml/2006/main" count="36" uniqueCount="19">
  <si>
    <t>Investissement total</t>
  </si>
  <si>
    <t>Année</t>
  </si>
  <si>
    <t>Emprunt</t>
  </si>
  <si>
    <t>Rémunération</t>
  </si>
  <si>
    <t>SNCF</t>
  </si>
  <si>
    <t>EDF</t>
  </si>
  <si>
    <t>Trésor Public</t>
  </si>
  <si>
    <t>Durée (ans)</t>
  </si>
  <si>
    <t>Achat</t>
  </si>
  <si>
    <r>
      <t>Valeur (</t>
    </r>
    <r>
      <rPr>
        <b/>
        <sz val="11"/>
        <rFont val="Calibri"/>
        <family val="2"/>
      </rPr>
      <t>€)</t>
    </r>
  </si>
  <si>
    <t>Montant nécessaire (€)</t>
  </si>
  <si>
    <t>Montant obtenu (€)</t>
  </si>
  <si>
    <t>Investissement  (€)</t>
  </si>
  <si>
    <t>Mouvements SNCF  (€)</t>
  </si>
  <si>
    <t>Mouvements EDF  (€)</t>
  </si>
  <si>
    <t>Mouvements TP  (€)</t>
  </si>
  <si>
    <t>Epargne garantie</t>
  </si>
  <si>
    <t>C12-Retraites : Préparation à la retraite (version 2)</t>
  </si>
  <si>
    <t>C12-Retraites : préparation à la retraite.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</si>
</sst>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0.0%"/>
  </numFmts>
  <fonts count="9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6" fontId="7" fillId="0" borderId="0" xfId="2" applyNumberFormat="1" applyFont="1" applyBorder="1" applyAlignment="1">
      <alignment horizontal="center" vertical="center" wrapText="1"/>
    </xf>
    <xf numFmtId="165" fontId="7" fillId="0" borderId="1" xfId="2" applyNumberFormat="1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66" fontId="7" fillId="0" borderId="1" xfId="2" applyNumberFormat="1" applyFont="1" applyBorder="1" applyAlignment="1">
      <alignment horizontal="center" vertical="center" wrapText="1"/>
    </xf>
    <xf numFmtId="166" fontId="8" fillId="0" borderId="1" xfId="2" applyNumberFormat="1" applyFont="1" applyBorder="1" applyAlignment="1">
      <alignment horizontal="center" vertical="center"/>
    </xf>
    <xf numFmtId="0" fontId="8" fillId="0" borderId="1" xfId="1" applyNumberFormat="1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H57"/>
  <sheetViews>
    <sheetView zoomScaleNormal="100" workbookViewId="0">
      <selection activeCell="K24" sqref="K24"/>
    </sheetView>
  </sheetViews>
  <sheetFormatPr baseColWidth="10" defaultRowHeight="12.75" x14ac:dyDescent="0.2"/>
  <cols>
    <col min="1" max="1" width="22.140625" style="3" customWidth="1"/>
    <col min="2" max="8" width="14.28515625" style="3" customWidth="1"/>
    <col min="9" max="10" width="11.5703125" style="3" customWidth="1"/>
    <col min="11" max="16384" width="11.42578125" style="3"/>
  </cols>
  <sheetData>
    <row r="1" spans="1:8" ht="26.25" x14ac:dyDescent="0.2">
      <c r="A1" s="1" t="s">
        <v>18</v>
      </c>
      <c r="B1" s="2"/>
      <c r="C1" s="2"/>
      <c r="D1" s="2"/>
    </row>
    <row r="2" spans="1:8" s="9" customFormat="1" ht="15" x14ac:dyDescent="0.2"/>
    <row r="3" spans="1:8" s="9" customFormat="1" ht="15" x14ac:dyDescent="0.2">
      <c r="A3" s="20" t="s">
        <v>0</v>
      </c>
      <c r="B3" s="8">
        <v>4632905.5966211399</v>
      </c>
    </row>
    <row r="4" spans="1:8" s="9" customFormat="1" ht="15" x14ac:dyDescent="0.2">
      <c r="A4" s="11"/>
    </row>
    <row r="5" spans="1:8" s="9" customFormat="1" ht="15" x14ac:dyDescent="0.2">
      <c r="A5" s="4" t="s">
        <v>2</v>
      </c>
      <c r="B5" s="4" t="s">
        <v>9</v>
      </c>
      <c r="C5" s="4" t="s">
        <v>3</v>
      </c>
      <c r="D5" s="4" t="s">
        <v>7</v>
      </c>
      <c r="E5" s="4" t="s">
        <v>8</v>
      </c>
    </row>
    <row r="6" spans="1:8" s="9" customFormat="1" ht="15" x14ac:dyDescent="0.2">
      <c r="A6" s="13" t="s">
        <v>4</v>
      </c>
      <c r="B6" s="21">
        <v>1000</v>
      </c>
      <c r="C6" s="15">
        <v>7.0000000000000007E-2</v>
      </c>
      <c r="D6" s="16">
        <v>5</v>
      </c>
      <c r="E6" s="23">
        <v>898</v>
      </c>
    </row>
    <row r="7" spans="1:8" s="9" customFormat="1" ht="15" x14ac:dyDescent="0.2">
      <c r="A7" s="4" t="s">
        <v>5</v>
      </c>
      <c r="B7" s="21">
        <v>800</v>
      </c>
      <c r="C7" s="15">
        <v>7.0000000000000007E-2</v>
      </c>
      <c r="D7" s="16">
        <v>5</v>
      </c>
      <c r="E7" s="23">
        <v>1</v>
      </c>
    </row>
    <row r="8" spans="1:8" s="9" customFormat="1" ht="15" x14ac:dyDescent="0.2">
      <c r="A8" s="4" t="s">
        <v>6</v>
      </c>
      <c r="B8" s="7">
        <v>500</v>
      </c>
      <c r="C8" s="14">
        <v>6.5000000000000002E-2</v>
      </c>
      <c r="D8" s="17">
        <v>6</v>
      </c>
      <c r="E8" s="24">
        <v>1784</v>
      </c>
    </row>
    <row r="9" spans="1:8" s="9" customFormat="1" ht="15" x14ac:dyDescent="0.2">
      <c r="A9" s="5"/>
      <c r="B9" s="6"/>
      <c r="C9" s="6"/>
      <c r="D9" s="6"/>
      <c r="E9" s="22"/>
    </row>
    <row r="10" spans="1:8" s="9" customFormat="1" ht="15" x14ac:dyDescent="0.2">
      <c r="A10" s="27" t="s">
        <v>16</v>
      </c>
      <c r="B10" s="27"/>
      <c r="C10" s="14">
        <v>3.2000000000000001E-2</v>
      </c>
      <c r="D10" s="6"/>
    </row>
    <row r="11" spans="1:8" s="9" customFormat="1" ht="15" x14ac:dyDescent="0.2">
      <c r="A11" s="5"/>
      <c r="B11" s="6"/>
      <c r="C11" s="6"/>
      <c r="D11" s="6"/>
    </row>
    <row r="12" spans="1:8" s="10" customFormat="1" ht="15" x14ac:dyDescent="0.2">
      <c r="A12" s="12" t="s">
        <v>1</v>
      </c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</row>
    <row r="13" spans="1:8" s="9" customFormat="1" ht="15" x14ac:dyDescent="0.2">
      <c r="A13" s="12" t="s">
        <v>10</v>
      </c>
      <c r="B13" s="21">
        <v>1000000</v>
      </c>
      <c r="C13" s="21">
        <v>600000</v>
      </c>
      <c r="D13" s="21">
        <v>640000</v>
      </c>
      <c r="E13" s="21">
        <v>480000</v>
      </c>
      <c r="F13" s="21">
        <v>760000</v>
      </c>
      <c r="G13" s="21">
        <v>1020000</v>
      </c>
      <c r="H13" s="21">
        <v>950000</v>
      </c>
    </row>
    <row r="14" spans="1:8" s="9" customFormat="1" ht="15" x14ac:dyDescent="0.2">
      <c r="A14" s="12" t="s">
        <v>11</v>
      </c>
      <c r="B14" s="26">
        <f>B3-SUM(B16:B18)-B15</f>
        <v>1000000.0000000005</v>
      </c>
      <c r="C14" s="26">
        <f t="shared" ref="C14:H14" si="0">SUM(C16:C18)+(1+$C$10)*B15-C15</f>
        <v>599999.99999998044</v>
      </c>
      <c r="D14" s="26">
        <f t="shared" si="0"/>
        <v>639999.99999998487</v>
      </c>
      <c r="E14" s="26">
        <f t="shared" si="0"/>
        <v>479999.99999998952</v>
      </c>
      <c r="F14" s="26">
        <f t="shared" si="0"/>
        <v>759999.99999999348</v>
      </c>
      <c r="G14" s="26">
        <f t="shared" si="0"/>
        <v>1020000</v>
      </c>
      <c r="H14" s="26">
        <f t="shared" si="0"/>
        <v>950000</v>
      </c>
    </row>
    <row r="15" spans="1:8" s="9" customFormat="1" ht="15" x14ac:dyDescent="0.2">
      <c r="A15" s="12" t="s">
        <v>12</v>
      </c>
      <c r="B15" s="25">
        <v>1842105.5966211394</v>
      </c>
      <c r="C15" s="25">
        <v>1421948.9757130356</v>
      </c>
      <c r="D15" s="25">
        <v>948347.34293586784</v>
      </c>
      <c r="E15" s="25">
        <v>619590.45790982596</v>
      </c>
      <c r="F15" s="25">
        <v>313.35256294693522</v>
      </c>
      <c r="G15" s="25">
        <v>19.379844961183945</v>
      </c>
      <c r="H15" s="25">
        <v>0</v>
      </c>
    </row>
    <row r="16" spans="1:8" s="9" customFormat="1" ht="15" x14ac:dyDescent="0.2">
      <c r="A16" s="19" t="s">
        <v>13</v>
      </c>
      <c r="B16" s="26">
        <f>$E6*$B6</f>
        <v>898000</v>
      </c>
      <c r="C16" s="26">
        <f>$B16*$C6</f>
        <v>62860.000000000007</v>
      </c>
      <c r="D16" s="26">
        <f>$B16*$C6</f>
        <v>62860.000000000007</v>
      </c>
      <c r="E16" s="26">
        <f>$B16*$C6</f>
        <v>62860.000000000007</v>
      </c>
      <c r="F16" s="26">
        <f>$B16*$C6</f>
        <v>62860.000000000007</v>
      </c>
      <c r="G16" s="26">
        <f>$B16*$C6+B16</f>
        <v>960860</v>
      </c>
      <c r="H16" s="26"/>
    </row>
    <row r="17" spans="1:8" s="9" customFormat="1" ht="15" x14ac:dyDescent="0.2">
      <c r="A17" s="19" t="s">
        <v>14</v>
      </c>
      <c r="B17" s="26">
        <f>$E7*$B7</f>
        <v>800</v>
      </c>
      <c r="C17" s="26">
        <f t="shared" ref="C17:G18" si="1">$B17*$C7</f>
        <v>56.000000000000007</v>
      </c>
      <c r="D17" s="26">
        <f t="shared" si="1"/>
        <v>56.000000000000007</v>
      </c>
      <c r="E17" s="26">
        <f t="shared" si="1"/>
        <v>56.000000000000007</v>
      </c>
      <c r="F17" s="26">
        <f t="shared" si="1"/>
        <v>56.000000000000007</v>
      </c>
      <c r="G17" s="26">
        <f>$B17*$C7+B17</f>
        <v>856</v>
      </c>
      <c r="H17" s="26"/>
    </row>
    <row r="18" spans="1:8" s="9" customFormat="1" ht="15" x14ac:dyDescent="0.2">
      <c r="A18" s="19" t="s">
        <v>15</v>
      </c>
      <c r="B18" s="26">
        <f>$E8*$B8</f>
        <v>892000</v>
      </c>
      <c r="C18" s="26">
        <f t="shared" si="1"/>
        <v>57980</v>
      </c>
      <c r="D18" s="26">
        <f t="shared" si="1"/>
        <v>57980</v>
      </c>
      <c r="E18" s="26">
        <f t="shared" si="1"/>
        <v>57980</v>
      </c>
      <c r="F18" s="26">
        <f t="shared" si="1"/>
        <v>57980</v>
      </c>
      <c r="G18" s="26">
        <f t="shared" si="1"/>
        <v>57980</v>
      </c>
      <c r="H18" s="26">
        <f>$B18*$C8+B18</f>
        <v>949980</v>
      </c>
    </row>
    <row r="19" spans="1:8" s="9" customFormat="1" ht="15" x14ac:dyDescent="0.2"/>
    <row r="20" spans="1:8" s="9" customFormat="1" ht="15" x14ac:dyDescent="0.2"/>
    <row r="21" spans="1:8" s="9" customFormat="1" ht="15" x14ac:dyDescent="0.2"/>
    <row r="22" spans="1:8" s="9" customFormat="1" ht="15" x14ac:dyDescent="0.2"/>
    <row r="23" spans="1:8" s="9" customFormat="1" ht="15" x14ac:dyDescent="0.2"/>
    <row r="24" spans="1:8" s="9" customFormat="1" ht="15" x14ac:dyDescent="0.2"/>
    <row r="25" spans="1:8" s="9" customFormat="1" ht="15" x14ac:dyDescent="0.2"/>
    <row r="26" spans="1:8" s="9" customFormat="1" ht="15" x14ac:dyDescent="0.2"/>
    <row r="27" spans="1:8" s="9" customFormat="1" ht="15" x14ac:dyDescent="0.2"/>
    <row r="28" spans="1:8" s="9" customFormat="1" ht="15" x14ac:dyDescent="0.2"/>
    <row r="29" spans="1:8" s="9" customFormat="1" ht="15" x14ac:dyDescent="0.2"/>
    <row r="30" spans="1:8" s="9" customFormat="1" ht="15" x14ac:dyDescent="0.2"/>
    <row r="31" spans="1:8" s="9" customFormat="1" ht="15" x14ac:dyDescent="0.2"/>
    <row r="32" spans="1:8" s="9" customFormat="1" ht="15" x14ac:dyDescent="0.2"/>
    <row r="33" s="9" customFormat="1" ht="15" x14ac:dyDescent="0.2"/>
    <row r="34" s="9" customFormat="1" ht="15" x14ac:dyDescent="0.2"/>
    <row r="35" s="9" customFormat="1" ht="15" x14ac:dyDescent="0.2"/>
    <row r="36" s="9" customFormat="1" ht="15" x14ac:dyDescent="0.2"/>
    <row r="37" s="9" customFormat="1" ht="15" x14ac:dyDescent="0.2"/>
    <row r="38" s="9" customFormat="1" ht="15" x14ac:dyDescent="0.2"/>
    <row r="39" s="9" customFormat="1" ht="15" x14ac:dyDescent="0.2"/>
    <row r="40" s="9" customFormat="1" ht="15" x14ac:dyDescent="0.2"/>
    <row r="41" s="9" customFormat="1" ht="15" x14ac:dyDescent="0.2"/>
    <row r="42" s="9" customFormat="1" ht="15" x14ac:dyDescent="0.2"/>
    <row r="43" s="9" customFormat="1" ht="15" x14ac:dyDescent="0.2"/>
    <row r="44" s="9" customFormat="1" ht="15" x14ac:dyDescent="0.2"/>
    <row r="45" s="9" customFormat="1" ht="15" x14ac:dyDescent="0.2"/>
    <row r="46" s="9" customFormat="1" ht="15" x14ac:dyDescent="0.2"/>
    <row r="47" s="9" customFormat="1" ht="15" x14ac:dyDescent="0.2"/>
    <row r="48" s="9" customFormat="1" ht="15" x14ac:dyDescent="0.2"/>
    <row r="49" s="9" customFormat="1" ht="15" x14ac:dyDescent="0.2"/>
    <row r="50" s="9" customFormat="1" ht="15" x14ac:dyDescent="0.2"/>
    <row r="51" s="9" customFormat="1" ht="15" x14ac:dyDescent="0.2"/>
    <row r="52" s="9" customFormat="1" ht="15" x14ac:dyDescent="0.2"/>
    <row r="53" s="9" customFormat="1" ht="15" x14ac:dyDescent="0.2"/>
    <row r="54" s="9" customFormat="1" ht="15" x14ac:dyDescent="0.2"/>
    <row r="55" s="9" customFormat="1" ht="15" x14ac:dyDescent="0.2"/>
    <row r="56" s="9" customFormat="1" ht="15" x14ac:dyDescent="0.2"/>
    <row r="57" s="9" customFormat="1" ht="15" x14ac:dyDescent="0.2"/>
  </sheetData>
  <mergeCells count="1">
    <mergeCell ref="A10:B10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zoomScaleNormal="100" workbookViewId="0">
      <selection activeCell="D23" sqref="D23"/>
    </sheetView>
  </sheetViews>
  <sheetFormatPr baseColWidth="10" defaultRowHeight="12.75" x14ac:dyDescent="0.2"/>
  <cols>
    <col min="1" max="1" width="22.140625" style="3" customWidth="1"/>
    <col min="2" max="8" width="14.28515625" style="3" customWidth="1"/>
    <col min="9" max="10" width="11.5703125" style="3" customWidth="1"/>
    <col min="11" max="16384" width="11.42578125" style="3"/>
  </cols>
  <sheetData>
    <row r="1" spans="1:8" ht="26.25" x14ac:dyDescent="0.2">
      <c r="A1" s="1" t="s">
        <v>17</v>
      </c>
      <c r="B1" s="2"/>
      <c r="C1" s="2"/>
      <c r="D1" s="2"/>
    </row>
    <row r="2" spans="1:8" s="9" customFormat="1" ht="15" x14ac:dyDescent="0.2"/>
    <row r="3" spans="1:8" s="9" customFormat="1" ht="15" x14ac:dyDescent="0.2">
      <c r="A3" s="20" t="s">
        <v>0</v>
      </c>
      <c r="B3" s="8">
        <v>4632905.5966211399</v>
      </c>
    </row>
    <row r="4" spans="1:8" s="9" customFormat="1" ht="15" x14ac:dyDescent="0.2">
      <c r="A4" s="11"/>
    </row>
    <row r="5" spans="1:8" s="9" customFormat="1" ht="15" x14ac:dyDescent="0.2">
      <c r="A5" s="18" t="s">
        <v>2</v>
      </c>
      <c r="B5" s="18" t="s">
        <v>9</v>
      </c>
      <c r="C5" s="18" t="s">
        <v>3</v>
      </c>
      <c r="D5" s="18" t="s">
        <v>7</v>
      </c>
      <c r="E5" s="18" t="s">
        <v>8</v>
      </c>
    </row>
    <row r="6" spans="1:8" s="9" customFormat="1" ht="15" x14ac:dyDescent="0.2">
      <c r="A6" s="13" t="s">
        <v>4</v>
      </c>
      <c r="B6" s="21">
        <v>1000</v>
      </c>
      <c r="C6" s="15">
        <v>7.0000000000000007E-2</v>
      </c>
      <c r="D6" s="16">
        <v>5</v>
      </c>
      <c r="E6" s="23">
        <v>898</v>
      </c>
    </row>
    <row r="7" spans="1:8" s="9" customFormat="1" ht="15" x14ac:dyDescent="0.2">
      <c r="A7" s="18" t="s">
        <v>5</v>
      </c>
      <c r="B7" s="21">
        <v>800</v>
      </c>
      <c r="C7" s="15">
        <v>7.0000000000000007E-2</v>
      </c>
      <c r="D7" s="16">
        <v>5</v>
      </c>
      <c r="E7" s="23">
        <v>1</v>
      </c>
    </row>
    <row r="8" spans="1:8" s="9" customFormat="1" ht="15" x14ac:dyDescent="0.2">
      <c r="A8" s="18" t="s">
        <v>6</v>
      </c>
      <c r="B8" s="7">
        <v>500</v>
      </c>
      <c r="C8" s="14">
        <v>6.5000000000000002E-2</v>
      </c>
      <c r="D8" s="17">
        <v>6</v>
      </c>
      <c r="E8" s="24">
        <v>1784</v>
      </c>
    </row>
    <row r="9" spans="1:8" s="9" customFormat="1" ht="15" x14ac:dyDescent="0.2">
      <c r="A9" s="5"/>
      <c r="B9" s="6"/>
      <c r="C9" s="6"/>
      <c r="D9" s="6"/>
      <c r="E9" s="22"/>
    </row>
    <row r="10" spans="1:8" s="9" customFormat="1" ht="15" x14ac:dyDescent="0.2">
      <c r="A10" s="27" t="s">
        <v>16</v>
      </c>
      <c r="B10" s="27"/>
      <c r="C10" s="14">
        <v>3.2000000000000001E-2</v>
      </c>
      <c r="D10" s="6"/>
    </row>
    <row r="11" spans="1:8" s="9" customFormat="1" ht="15" x14ac:dyDescent="0.2">
      <c r="A11" s="5"/>
      <c r="B11" s="6"/>
      <c r="C11" s="6"/>
      <c r="D11" s="6"/>
    </row>
    <row r="12" spans="1:8" s="10" customFormat="1" ht="15" x14ac:dyDescent="0.2">
      <c r="A12" s="12" t="s">
        <v>1</v>
      </c>
      <c r="B12" s="18">
        <v>1</v>
      </c>
      <c r="C12" s="18">
        <v>2</v>
      </c>
      <c r="D12" s="18">
        <v>3</v>
      </c>
      <c r="E12" s="18">
        <v>4</v>
      </c>
      <c r="F12" s="18">
        <v>5</v>
      </c>
      <c r="G12" s="18">
        <v>6</v>
      </c>
      <c r="H12" s="18">
        <v>7</v>
      </c>
    </row>
    <row r="13" spans="1:8" s="9" customFormat="1" ht="15" x14ac:dyDescent="0.2">
      <c r="A13" s="12" t="s">
        <v>10</v>
      </c>
      <c r="B13" s="21">
        <v>1000000</v>
      </c>
      <c r="C13" s="21">
        <v>600000</v>
      </c>
      <c r="D13" s="21">
        <v>640000</v>
      </c>
      <c r="E13" s="21">
        <v>480000</v>
      </c>
      <c r="F13" s="21">
        <v>760000</v>
      </c>
      <c r="G13" s="21">
        <v>1020000</v>
      </c>
      <c r="H13" s="21">
        <v>950000</v>
      </c>
    </row>
    <row r="14" spans="1:8" s="9" customFormat="1" ht="15" x14ac:dyDescent="0.2">
      <c r="A14" s="12" t="s">
        <v>11</v>
      </c>
      <c r="B14" s="26">
        <f>B3-SUM(B16:B18)-B15</f>
        <v>1000000.0000000005</v>
      </c>
      <c r="C14" s="26">
        <f t="shared" ref="C14:H14" si="0">SUM(C16:C18)+(1+$C$10)*B15-C15</f>
        <v>599999.99999998044</v>
      </c>
      <c r="D14" s="26">
        <f t="shared" si="0"/>
        <v>639999.99999998487</v>
      </c>
      <c r="E14" s="26">
        <f t="shared" si="0"/>
        <v>479999.99999998952</v>
      </c>
      <c r="F14" s="26">
        <f t="shared" si="0"/>
        <v>759999.99999999348</v>
      </c>
      <c r="G14" s="26">
        <f t="shared" si="0"/>
        <v>1020000</v>
      </c>
      <c r="H14" s="26">
        <f t="shared" si="0"/>
        <v>950000</v>
      </c>
    </row>
    <row r="15" spans="1:8" s="9" customFormat="1" ht="15" x14ac:dyDescent="0.2">
      <c r="A15" s="12" t="s">
        <v>12</v>
      </c>
      <c r="B15" s="25">
        <v>1842105.5966211394</v>
      </c>
      <c r="C15" s="25">
        <v>1421948.9757130356</v>
      </c>
      <c r="D15" s="25">
        <v>948347.34293586784</v>
      </c>
      <c r="E15" s="25">
        <v>619590.45790982596</v>
      </c>
      <c r="F15" s="25">
        <v>313.35256294693522</v>
      </c>
      <c r="G15" s="25">
        <v>19.379844961183945</v>
      </c>
      <c r="H15" s="25">
        <v>0</v>
      </c>
    </row>
    <row r="16" spans="1:8" s="9" customFormat="1" ht="15" x14ac:dyDescent="0.2">
      <c r="A16" s="19" t="s">
        <v>13</v>
      </c>
      <c r="B16" s="26">
        <f>$E6*$B6</f>
        <v>898000</v>
      </c>
      <c r="C16" s="26">
        <f>-IPMT($C6,1,1,$B16)</f>
        <v>62860.000000000007</v>
      </c>
      <c r="D16" s="26">
        <f t="shared" ref="C16:F17" si="1">-IPMT($C6,1,1,$B16)</f>
        <v>62860.000000000007</v>
      </c>
      <c r="E16" s="26">
        <f t="shared" si="1"/>
        <v>62860.000000000007</v>
      </c>
      <c r="F16" s="26">
        <f t="shared" si="1"/>
        <v>62860.000000000007</v>
      </c>
      <c r="G16" s="26">
        <f>-IPMT($C6,1,1,$B16)+B16</f>
        <v>960860</v>
      </c>
      <c r="H16" s="26"/>
    </row>
    <row r="17" spans="1:8" s="9" customFormat="1" ht="15" x14ac:dyDescent="0.2">
      <c r="A17" s="19" t="s">
        <v>14</v>
      </c>
      <c r="B17" s="26">
        <f>$E7*$B7</f>
        <v>800</v>
      </c>
      <c r="C17" s="26">
        <f t="shared" si="1"/>
        <v>56.000000000000007</v>
      </c>
      <c r="D17" s="26">
        <f t="shared" si="1"/>
        <v>56.000000000000007</v>
      </c>
      <c r="E17" s="26">
        <f t="shared" si="1"/>
        <v>56.000000000000007</v>
      </c>
      <c r="F17" s="26">
        <f t="shared" si="1"/>
        <v>56.000000000000007</v>
      </c>
      <c r="G17" s="26">
        <f>-IPMT($C7,1,1,$B17)+B17</f>
        <v>856</v>
      </c>
      <c r="H17" s="26"/>
    </row>
    <row r="18" spans="1:8" s="9" customFormat="1" ht="15" x14ac:dyDescent="0.2">
      <c r="A18" s="19" t="s">
        <v>15</v>
      </c>
      <c r="B18" s="26">
        <f>$E8*$B8</f>
        <v>892000</v>
      </c>
      <c r="C18" s="26">
        <f>-IPMT($C8,1,1,$B18)</f>
        <v>57980</v>
      </c>
      <c r="D18" s="26">
        <f>-IPMT($C8,1,1,$B18)</f>
        <v>57980</v>
      </c>
      <c r="E18" s="26">
        <f>-IPMT($C8,1,1,$B18)</f>
        <v>57980</v>
      </c>
      <c r="F18" s="26">
        <f>-IPMT($C8,1,1,$B18)</f>
        <v>57980</v>
      </c>
      <c r="G18" s="26">
        <f>-IPMT($C8,1,1,$B18)</f>
        <v>57980</v>
      </c>
      <c r="H18" s="26">
        <f>-IPMT($C8,1,1,$B18)+B18</f>
        <v>949980</v>
      </c>
    </row>
    <row r="19" spans="1:8" s="9" customFormat="1" ht="15" x14ac:dyDescent="0.2"/>
    <row r="20" spans="1:8" s="9" customFormat="1" ht="15" x14ac:dyDescent="0.2"/>
    <row r="21" spans="1:8" s="9" customFormat="1" ht="15" x14ac:dyDescent="0.2"/>
    <row r="22" spans="1:8" s="9" customFormat="1" ht="15" x14ac:dyDescent="0.2"/>
    <row r="23" spans="1:8" s="9" customFormat="1" ht="15" x14ac:dyDescent="0.2"/>
    <row r="24" spans="1:8" s="9" customFormat="1" ht="15" x14ac:dyDescent="0.2"/>
    <row r="25" spans="1:8" s="9" customFormat="1" ht="15" x14ac:dyDescent="0.2"/>
    <row r="26" spans="1:8" s="9" customFormat="1" ht="15" x14ac:dyDescent="0.2"/>
    <row r="27" spans="1:8" s="9" customFormat="1" ht="15" x14ac:dyDescent="0.2"/>
    <row r="28" spans="1:8" s="9" customFormat="1" ht="15" x14ac:dyDescent="0.2"/>
    <row r="29" spans="1:8" s="9" customFormat="1" ht="15" x14ac:dyDescent="0.2"/>
    <row r="30" spans="1:8" s="9" customFormat="1" ht="15" x14ac:dyDescent="0.2"/>
    <row r="31" spans="1:8" s="9" customFormat="1" ht="15" x14ac:dyDescent="0.2"/>
    <row r="32" spans="1:8" s="9" customFormat="1" ht="15" x14ac:dyDescent="0.2"/>
    <row r="33" s="9" customFormat="1" ht="15" x14ac:dyDescent="0.2"/>
    <row r="34" s="9" customFormat="1" ht="15" x14ac:dyDescent="0.2"/>
    <row r="35" s="9" customFormat="1" ht="15" x14ac:dyDescent="0.2"/>
    <row r="36" s="9" customFormat="1" ht="15" x14ac:dyDescent="0.2"/>
    <row r="37" s="9" customFormat="1" ht="15" x14ac:dyDescent="0.2"/>
    <row r="38" s="9" customFormat="1" ht="15" x14ac:dyDescent="0.2"/>
    <row r="39" s="9" customFormat="1" ht="15" x14ac:dyDescent="0.2"/>
    <row r="40" s="9" customFormat="1" ht="15" x14ac:dyDescent="0.2"/>
    <row r="41" s="9" customFormat="1" ht="15" x14ac:dyDescent="0.2"/>
    <row r="42" s="9" customFormat="1" ht="15" x14ac:dyDescent="0.2"/>
    <row r="43" s="9" customFormat="1" ht="15" x14ac:dyDescent="0.2"/>
    <row r="44" s="9" customFormat="1" ht="15" x14ac:dyDescent="0.2"/>
    <row r="45" s="9" customFormat="1" ht="15" x14ac:dyDescent="0.2"/>
    <row r="46" s="9" customFormat="1" ht="15" x14ac:dyDescent="0.2"/>
    <row r="47" s="9" customFormat="1" ht="15" x14ac:dyDescent="0.2"/>
    <row r="48" s="9" customFormat="1" ht="15" x14ac:dyDescent="0.2"/>
    <row r="49" s="9" customFormat="1" ht="15" x14ac:dyDescent="0.2"/>
    <row r="50" s="9" customFormat="1" ht="15" x14ac:dyDescent="0.2"/>
    <row r="51" s="9" customFormat="1" ht="15" x14ac:dyDescent="0.2"/>
    <row r="52" s="9" customFormat="1" ht="15" x14ac:dyDescent="0.2"/>
    <row r="53" s="9" customFormat="1" ht="15" x14ac:dyDescent="0.2"/>
    <row r="54" s="9" customFormat="1" ht="15" x14ac:dyDescent="0.2"/>
    <row r="55" s="9" customFormat="1" ht="15" x14ac:dyDescent="0.2"/>
    <row r="56" s="9" customFormat="1" ht="15" x14ac:dyDescent="0.2"/>
    <row r="57" s="9" customFormat="1" ht="15" x14ac:dyDescent="0.2"/>
  </sheetData>
  <mergeCells count="1">
    <mergeCell ref="A10:B10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Version 1</vt:lpstr>
      <vt:lpstr>Version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2008-11-04T18:24:45Z</dcterms:created>
  <dcterms:modified xsi:type="dcterms:W3CDTF">2010-11-15T14:28:21Z</dcterms:modified>
</cp:coreProperties>
</file>